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716" yWindow="1488" windowWidth="15120" windowHeight="8016" tabRatio="848" activeTab="0"/>
  </bookViews>
  <sheets>
    <sheet name="модиф журнал учета хоз операций" sheetId="1" r:id="rId1"/>
    <sheet name="Оборотно-сальдовая ведомость" sheetId="2" r:id="rId2"/>
  </sheets>
  <definedNames>
    <definedName name="X">#REF!</definedName>
    <definedName name="Y">#REF!</definedName>
    <definedName name="ЕСН">#REF!</definedName>
    <definedName name="ЗП">#REF!</definedName>
    <definedName name="Нал_упр">#REF!</definedName>
    <definedName name="НДС">#REF!</definedName>
    <definedName name="Пенс">#REF!</definedName>
    <definedName name="Прибыль">#REF!</definedName>
  </definedNames>
  <calcPr fullCalcOnLoad="1"/>
</workbook>
</file>

<file path=xl/sharedStrings.xml><?xml version="1.0" encoding="utf-8"?>
<sst xmlns="http://schemas.openxmlformats.org/spreadsheetml/2006/main" count="51" uniqueCount="28">
  <si>
    <t>Наименование операции</t>
  </si>
  <si>
    <t>Сумма</t>
  </si>
  <si>
    <t>Кредит</t>
  </si>
  <si>
    <t>Дебет</t>
  </si>
  <si>
    <t>Итого:</t>
  </si>
  <si>
    <t>№ операции</t>
  </si>
  <si>
    <t>Всего</t>
  </si>
  <si>
    <t>Модифицированный журнал учета хозяйственных операций</t>
  </si>
  <si>
    <t>Обороты</t>
  </si>
  <si>
    <t>Снд</t>
  </si>
  <si>
    <t>Снк</t>
  </si>
  <si>
    <t>Скд</t>
  </si>
  <si>
    <t>№ счета</t>
  </si>
  <si>
    <t>Документ</t>
  </si>
  <si>
    <t>Устав</t>
  </si>
  <si>
    <t>Об. Взн. Нал</t>
  </si>
  <si>
    <t>мо1</t>
  </si>
  <si>
    <t>пл. пор. 298</t>
  </si>
  <si>
    <t>пл. пор.1</t>
  </si>
  <si>
    <t>пл. пор.2</t>
  </si>
  <si>
    <t>пл. пор.3</t>
  </si>
  <si>
    <t>Уставной капитал</t>
  </si>
  <si>
    <t>Частичный взнос в уставный капитал</t>
  </si>
  <si>
    <t>Перевод средств на р/с</t>
  </si>
  <si>
    <t>Оплата за канцтовары</t>
  </si>
  <si>
    <t>Оплата за материалы</t>
  </si>
  <si>
    <t>Оплата аренды</t>
  </si>
  <si>
    <t>Получен аванс от заказчика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</si>
</sst>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mmm/yyyy"/>
    <numFmt numFmtId="172" formatCode="0.0%"/>
    <numFmt numFmtId="173" formatCode="#,##0.00_р_.;[Red]#,##0.00_р_."/>
    <numFmt numFmtId="174" formatCode="#,##0.00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65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165" fontId="41" fillId="0" borderId="13" xfId="0" applyNumberFormat="1" applyFont="1" applyBorder="1" applyAlignment="1">
      <alignment/>
    </xf>
    <xf numFmtId="165" fontId="41" fillId="0" borderId="14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/>
    </xf>
    <xf numFmtId="165" fontId="41" fillId="0" borderId="12" xfId="0" applyNumberFormat="1" applyFont="1" applyBorder="1" applyAlignment="1">
      <alignment/>
    </xf>
    <xf numFmtId="165" fontId="41" fillId="0" borderId="19" xfId="0" applyNumberFormat="1" applyFont="1" applyBorder="1" applyAlignment="1">
      <alignment/>
    </xf>
    <xf numFmtId="165" fontId="41" fillId="0" borderId="20" xfId="0" applyNumberFormat="1" applyFont="1" applyBorder="1" applyAlignment="1">
      <alignment/>
    </xf>
    <xf numFmtId="2" fontId="42" fillId="0" borderId="16" xfId="0" applyNumberFormat="1" applyFont="1" applyBorder="1" applyAlignment="1">
      <alignment horizontal="center" wrapText="1"/>
    </xf>
    <xf numFmtId="0" fontId="41" fillId="33" borderId="21" xfId="0" applyFont="1" applyFill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0" fontId="41" fillId="0" borderId="21" xfId="0" applyFont="1" applyBorder="1" applyAlignment="1">
      <alignment/>
    </xf>
    <xf numFmtId="165" fontId="41" fillId="0" borderId="21" xfId="0" applyNumberFormat="1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6" xfId="0" applyFont="1" applyBorder="1" applyAlignment="1">
      <alignment wrapText="1"/>
    </xf>
    <xf numFmtId="0" fontId="41" fillId="0" borderId="25" xfId="0" applyFont="1" applyBorder="1" applyAlignment="1">
      <alignment/>
    </xf>
    <xf numFmtId="0" fontId="41" fillId="33" borderId="19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9" xfId="0" applyFont="1" applyBorder="1" applyAlignment="1">
      <alignment/>
    </xf>
    <xf numFmtId="165" fontId="41" fillId="0" borderId="23" xfId="0" applyNumberFormat="1" applyFont="1" applyBorder="1" applyAlignment="1">
      <alignment/>
    </xf>
    <xf numFmtId="165" fontId="41" fillId="0" borderId="26" xfId="0" applyNumberFormat="1" applyFont="1" applyBorder="1" applyAlignment="1">
      <alignment/>
    </xf>
    <xf numFmtId="165" fontId="41" fillId="0" borderId="0" xfId="0" applyNumberFormat="1" applyFont="1" applyBorder="1" applyAlignment="1">
      <alignment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2" fillId="0" borderId="32" xfId="0" applyFont="1" applyBorder="1" applyAlignment="1">
      <alignment vertical="center"/>
    </xf>
    <xf numFmtId="2" fontId="42" fillId="0" borderId="32" xfId="0" applyNumberFormat="1" applyFont="1" applyBorder="1" applyAlignment="1">
      <alignment horizontal="center" wrapText="1"/>
    </xf>
    <xf numFmtId="0" fontId="42" fillId="0" borderId="3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3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2"/>
  <sheetViews>
    <sheetView tabSelected="1" zoomScale="75" zoomScaleNormal="75" zoomScalePageLayoutView="0" workbookViewId="0" topLeftCell="D1">
      <selection activeCell="N30" sqref="N30"/>
    </sheetView>
  </sheetViews>
  <sheetFormatPr defaultColWidth="9.140625" defaultRowHeight="15"/>
  <cols>
    <col min="1" max="1" width="23.57421875" style="2" customWidth="1"/>
    <col min="2" max="2" width="85.421875" style="2" customWidth="1"/>
    <col min="3" max="3" width="9.7109375" style="2" customWidth="1"/>
    <col min="4" max="4" width="8.57421875" style="2" customWidth="1"/>
    <col min="5" max="5" width="10.28125" style="2" customWidth="1"/>
    <col min="6" max="6" width="9.28125" style="2" customWidth="1"/>
    <col min="7" max="7" width="10.28125" style="2" customWidth="1"/>
    <col min="8" max="8" width="8.57421875" style="2" customWidth="1"/>
    <col min="9" max="9" width="10.28125" style="2" customWidth="1"/>
    <col min="10" max="10" width="8.57421875" style="2" customWidth="1"/>
    <col min="11" max="11" width="10.28125" style="2" bestFit="1" customWidth="1"/>
    <col min="12" max="12" width="8.57421875" style="2" customWidth="1"/>
    <col min="13" max="13" width="10.28125" style="2" bestFit="1" customWidth="1"/>
    <col min="14" max="14" width="9.28125" style="2" customWidth="1"/>
    <col min="15" max="15" width="10.28125" style="2" bestFit="1" customWidth="1"/>
    <col min="16" max="16" width="8.57421875" style="2" customWidth="1"/>
    <col min="17" max="17" width="10.28125" style="2" bestFit="1" customWidth="1"/>
    <col min="18" max="18" width="9.8515625" style="2" bestFit="1" customWidth="1"/>
    <col min="19" max="19" width="10.28125" style="2" bestFit="1" customWidth="1"/>
    <col min="20" max="16384" width="9.140625" style="2" customWidth="1"/>
  </cols>
  <sheetData>
    <row r="1" spans="1:5" ht="18" thickBot="1">
      <c r="A1" s="46" t="s">
        <v>7</v>
      </c>
      <c r="B1" s="46"/>
      <c r="C1" s="46"/>
      <c r="D1" s="46"/>
      <c r="E1" s="46"/>
    </row>
    <row r="2" spans="5:21" ht="18" thickBot="1">
      <c r="E2" s="1"/>
      <c r="F2" s="7">
        <v>51</v>
      </c>
      <c r="G2" s="8"/>
      <c r="H2" s="7">
        <v>55</v>
      </c>
      <c r="I2" s="8"/>
      <c r="J2" s="7">
        <v>60</v>
      </c>
      <c r="K2" s="8"/>
      <c r="L2" s="7">
        <v>62</v>
      </c>
      <c r="M2" s="8"/>
      <c r="N2" s="7">
        <v>75</v>
      </c>
      <c r="O2" s="8"/>
      <c r="P2" s="7">
        <v>76</v>
      </c>
      <c r="Q2" s="8"/>
      <c r="R2" s="7">
        <v>80</v>
      </c>
      <c r="S2" s="8"/>
      <c r="T2" s="44" t="s">
        <v>6</v>
      </c>
      <c r="U2" s="45"/>
    </row>
    <row r="3" spans="1:21" ht="18">
      <c r="A3" s="26" t="s">
        <v>13</v>
      </c>
      <c r="B3" s="18" t="s">
        <v>0</v>
      </c>
      <c r="C3" s="9" t="s">
        <v>1</v>
      </c>
      <c r="D3" s="10" t="s">
        <v>3</v>
      </c>
      <c r="E3" s="11" t="s">
        <v>2</v>
      </c>
      <c r="F3" s="12" t="s">
        <v>3</v>
      </c>
      <c r="G3" s="13" t="s">
        <v>2</v>
      </c>
      <c r="H3" s="12" t="s">
        <v>3</v>
      </c>
      <c r="I3" s="13" t="s">
        <v>2</v>
      </c>
      <c r="J3" s="12" t="s">
        <v>3</v>
      </c>
      <c r="K3" s="13" t="s">
        <v>2</v>
      </c>
      <c r="L3" s="12" t="s">
        <v>3</v>
      </c>
      <c r="M3" s="13" t="s">
        <v>2</v>
      </c>
      <c r="N3" s="12" t="s">
        <v>3</v>
      </c>
      <c r="O3" s="13" t="s">
        <v>2</v>
      </c>
      <c r="P3" s="12" t="s">
        <v>3</v>
      </c>
      <c r="Q3" s="13" t="s">
        <v>2</v>
      </c>
      <c r="R3" s="12" t="s">
        <v>3</v>
      </c>
      <c r="S3" s="13" t="s">
        <v>2</v>
      </c>
      <c r="T3" s="35" t="s">
        <v>3</v>
      </c>
      <c r="U3" s="36" t="s">
        <v>2</v>
      </c>
    </row>
    <row r="4" spans="1:21" ht="18">
      <c r="A4" s="5" t="s">
        <v>14</v>
      </c>
      <c r="B4" s="5" t="s">
        <v>21</v>
      </c>
      <c r="C4" s="4">
        <v>10000</v>
      </c>
      <c r="D4" s="15">
        <v>75</v>
      </c>
      <c r="E4" s="6">
        <v>80</v>
      </c>
      <c r="F4" s="3">
        <f>IF(F$2=$D4,$C4,"")</f>
      </c>
      <c r="G4" s="3">
        <f>IF(F$2=$E4,$C4,"")</f>
      </c>
      <c r="H4" s="3">
        <f>IF(H$2=$D4,$C4,"")</f>
      </c>
      <c r="I4" s="3">
        <f>IF(H$2=$E4,$C4,"")</f>
      </c>
      <c r="J4" s="3">
        <f>IF(J$2=$D4,$C4,"")</f>
      </c>
      <c r="K4" s="3">
        <f aca="true" t="shared" si="0" ref="K4:K10">IF(J$2=$E4,$C4,"")</f>
      </c>
      <c r="L4" s="3">
        <f>IF(L$2=$D4,$C4,"")</f>
      </c>
      <c r="M4" s="3">
        <f aca="true" t="shared" si="1" ref="M4:M10">IF(L$2=$E4,$C4,"")</f>
      </c>
      <c r="N4" s="3">
        <f>IF(N$2=$D4,$C4,"")</f>
        <v>10000</v>
      </c>
      <c r="O4" s="3">
        <f aca="true" t="shared" si="2" ref="O4:O10">IF(N$2=$E4,$C$4,"")</f>
      </c>
      <c r="P4" s="3">
        <f>IF(P$2=$D4,$C4,"")</f>
      </c>
      <c r="Q4" s="3">
        <f aca="true" t="shared" si="3" ref="Q4:Q10">IF(P$2=$E4,$C4,"")</f>
      </c>
      <c r="R4" s="3">
        <f>IF(R$2=$D4,$C4,"")</f>
      </c>
      <c r="S4" s="3">
        <f aca="true" t="shared" si="4" ref="S4:S10">IF(R$2=$E4,$C4,"")</f>
        <v>10000</v>
      </c>
      <c r="T4" s="23"/>
      <c r="U4" s="23"/>
    </row>
    <row r="5" spans="1:21" ht="18">
      <c r="A5" s="5" t="s">
        <v>15</v>
      </c>
      <c r="B5" s="5" t="s">
        <v>22</v>
      </c>
      <c r="C5" s="4">
        <v>5000</v>
      </c>
      <c r="D5" s="15">
        <v>55</v>
      </c>
      <c r="E5" s="6">
        <v>75</v>
      </c>
      <c r="F5" s="3">
        <f aca="true" t="shared" si="5" ref="F5:R10">IF(F$2=$D5,$C5,"")</f>
      </c>
      <c r="G5" s="3">
        <f aca="true" t="shared" si="6" ref="G5:I10">IF(F$2=$E5,$C5,"")</f>
      </c>
      <c r="H5" s="3">
        <f t="shared" si="5"/>
        <v>5000</v>
      </c>
      <c r="I5" s="3">
        <f t="shared" si="6"/>
      </c>
      <c r="J5" s="3">
        <f t="shared" si="5"/>
      </c>
      <c r="K5" s="3">
        <f t="shared" si="0"/>
      </c>
      <c r="L5" s="3">
        <f t="shared" si="5"/>
      </c>
      <c r="M5" s="3">
        <f t="shared" si="1"/>
      </c>
      <c r="N5" s="3">
        <f t="shared" si="5"/>
      </c>
      <c r="O5" s="3">
        <f>IF(N$2=$E5,$C$5,"")</f>
        <v>5000</v>
      </c>
      <c r="P5" s="3">
        <f t="shared" si="5"/>
      </c>
      <c r="Q5" s="3">
        <f t="shared" si="3"/>
      </c>
      <c r="R5" s="3">
        <f t="shared" si="5"/>
      </c>
      <c r="S5" s="3">
        <f t="shared" si="4"/>
      </c>
      <c r="T5" s="23"/>
      <c r="U5" s="23"/>
    </row>
    <row r="6" spans="1:21" ht="18">
      <c r="A6" s="5" t="s">
        <v>16</v>
      </c>
      <c r="B6" s="5" t="s">
        <v>23</v>
      </c>
      <c r="C6" s="4">
        <v>5000</v>
      </c>
      <c r="D6" s="15">
        <v>51</v>
      </c>
      <c r="E6" s="6">
        <v>55</v>
      </c>
      <c r="F6" s="3">
        <f t="shared" si="5"/>
        <v>5000</v>
      </c>
      <c r="G6" s="3">
        <f t="shared" si="6"/>
      </c>
      <c r="H6" s="3">
        <f t="shared" si="5"/>
      </c>
      <c r="I6" s="3">
        <f t="shared" si="6"/>
        <v>5000</v>
      </c>
      <c r="J6" s="3">
        <f t="shared" si="5"/>
      </c>
      <c r="K6" s="3">
        <f t="shared" si="0"/>
      </c>
      <c r="L6" s="3">
        <f t="shared" si="5"/>
      </c>
      <c r="M6" s="3">
        <f t="shared" si="1"/>
      </c>
      <c r="N6" s="3">
        <f t="shared" si="5"/>
      </c>
      <c r="O6" s="3">
        <f t="shared" si="2"/>
      </c>
      <c r="P6" s="3">
        <f t="shared" si="5"/>
      </c>
      <c r="Q6" s="3">
        <f t="shared" si="3"/>
      </c>
      <c r="R6" s="3">
        <f t="shared" si="5"/>
      </c>
      <c r="S6" s="3">
        <f t="shared" si="4"/>
      </c>
      <c r="T6" s="23"/>
      <c r="U6" s="23"/>
    </row>
    <row r="7" spans="1:21" ht="18">
      <c r="A7" s="5" t="s">
        <v>18</v>
      </c>
      <c r="B7" s="5" t="s">
        <v>24</v>
      </c>
      <c r="C7" s="4">
        <v>900</v>
      </c>
      <c r="D7" s="15">
        <v>60</v>
      </c>
      <c r="E7" s="6">
        <v>51</v>
      </c>
      <c r="F7" s="3">
        <f t="shared" si="5"/>
      </c>
      <c r="G7" s="3">
        <f t="shared" si="6"/>
        <v>900</v>
      </c>
      <c r="H7" s="3">
        <f t="shared" si="5"/>
      </c>
      <c r="I7" s="3">
        <f t="shared" si="6"/>
      </c>
      <c r="J7" s="3">
        <f t="shared" si="5"/>
        <v>900</v>
      </c>
      <c r="K7" s="3">
        <f t="shared" si="0"/>
      </c>
      <c r="L7" s="3">
        <f t="shared" si="5"/>
      </c>
      <c r="M7" s="3">
        <f t="shared" si="1"/>
      </c>
      <c r="N7" s="3">
        <f t="shared" si="5"/>
      </c>
      <c r="O7" s="3">
        <f t="shared" si="2"/>
      </c>
      <c r="P7" s="3">
        <f t="shared" si="5"/>
      </c>
      <c r="Q7" s="3">
        <f t="shared" si="3"/>
      </c>
      <c r="R7" s="3">
        <f t="shared" si="5"/>
      </c>
      <c r="S7" s="3">
        <f t="shared" si="4"/>
      </c>
      <c r="T7" s="23"/>
      <c r="U7" s="23"/>
    </row>
    <row r="8" spans="1:21" ht="18">
      <c r="A8" s="5" t="s">
        <v>19</v>
      </c>
      <c r="B8" s="21" t="s">
        <v>25</v>
      </c>
      <c r="C8" s="20">
        <v>3300</v>
      </c>
      <c r="D8" s="32">
        <v>60</v>
      </c>
      <c r="E8" s="33">
        <v>51</v>
      </c>
      <c r="F8" s="3">
        <f t="shared" si="5"/>
      </c>
      <c r="G8" s="3">
        <f t="shared" si="6"/>
        <v>3300</v>
      </c>
      <c r="H8" s="3">
        <f t="shared" si="5"/>
      </c>
      <c r="I8" s="3">
        <f t="shared" si="6"/>
      </c>
      <c r="J8" s="3">
        <f t="shared" si="5"/>
        <v>3300</v>
      </c>
      <c r="K8" s="3">
        <f t="shared" si="0"/>
      </c>
      <c r="L8" s="3">
        <f t="shared" si="5"/>
      </c>
      <c r="M8" s="3">
        <f t="shared" si="1"/>
      </c>
      <c r="N8" s="3">
        <f t="shared" si="5"/>
      </c>
      <c r="O8" s="3">
        <f t="shared" si="2"/>
      </c>
      <c r="P8" s="3">
        <f t="shared" si="5"/>
      </c>
      <c r="Q8" s="3">
        <f t="shared" si="3"/>
      </c>
      <c r="R8" s="3">
        <f t="shared" si="5"/>
      </c>
      <c r="S8" s="3">
        <f t="shared" si="4"/>
      </c>
      <c r="T8" s="23"/>
      <c r="U8" s="23"/>
    </row>
    <row r="9" spans="1:21" ht="18">
      <c r="A9" s="5" t="s">
        <v>20</v>
      </c>
      <c r="B9" s="21" t="s">
        <v>26</v>
      </c>
      <c r="C9" s="20">
        <v>600</v>
      </c>
      <c r="D9" s="32">
        <v>76</v>
      </c>
      <c r="E9" s="33">
        <v>51</v>
      </c>
      <c r="F9" s="3">
        <f t="shared" si="5"/>
      </c>
      <c r="G9" s="3">
        <f t="shared" si="6"/>
        <v>600</v>
      </c>
      <c r="H9" s="3">
        <f t="shared" si="5"/>
      </c>
      <c r="I9" s="3">
        <f t="shared" si="6"/>
      </c>
      <c r="J9" s="3">
        <f t="shared" si="5"/>
      </c>
      <c r="K9" s="3">
        <f t="shared" si="0"/>
      </c>
      <c r="L9" s="3">
        <f t="shared" si="5"/>
      </c>
      <c r="M9" s="3">
        <f t="shared" si="1"/>
      </c>
      <c r="N9" s="3">
        <f t="shared" si="5"/>
      </c>
      <c r="O9" s="3">
        <f t="shared" si="2"/>
      </c>
      <c r="P9" s="3">
        <f t="shared" si="5"/>
        <v>600</v>
      </c>
      <c r="Q9" s="3">
        <f t="shared" si="3"/>
      </c>
      <c r="R9" s="3">
        <f t="shared" si="5"/>
      </c>
      <c r="S9" s="3">
        <f t="shared" si="4"/>
      </c>
      <c r="T9" s="23"/>
      <c r="U9" s="23"/>
    </row>
    <row r="10" spans="1:21" ht="18" thickBot="1">
      <c r="A10" s="5" t="s">
        <v>17</v>
      </c>
      <c r="B10" s="21" t="s">
        <v>27</v>
      </c>
      <c r="C10" s="20">
        <v>15000</v>
      </c>
      <c r="D10" s="16">
        <v>51</v>
      </c>
      <c r="E10" s="17">
        <v>62</v>
      </c>
      <c r="F10" s="3">
        <f t="shared" si="5"/>
        <v>15000</v>
      </c>
      <c r="G10" s="3">
        <f t="shared" si="6"/>
      </c>
      <c r="H10" s="3">
        <f t="shared" si="5"/>
      </c>
      <c r="I10" s="3">
        <f t="shared" si="6"/>
      </c>
      <c r="J10" s="3">
        <f t="shared" si="5"/>
      </c>
      <c r="K10" s="3">
        <f t="shared" si="0"/>
      </c>
      <c r="L10" s="3">
        <f t="shared" si="5"/>
      </c>
      <c r="M10" s="3">
        <f t="shared" si="1"/>
        <v>15000</v>
      </c>
      <c r="N10" s="3">
        <f t="shared" si="5"/>
      </c>
      <c r="O10" s="3">
        <f t="shared" si="2"/>
      </c>
      <c r="P10" s="3">
        <f t="shared" si="5"/>
      </c>
      <c r="Q10" s="3">
        <f t="shared" si="3"/>
      </c>
      <c r="R10" s="3">
        <f t="shared" si="5"/>
      </c>
      <c r="S10" s="3">
        <f t="shared" si="4"/>
      </c>
      <c r="T10" s="23"/>
      <c r="U10" s="23"/>
    </row>
    <row r="11" spans="2:21" ht="18">
      <c r="B11" s="22" t="s">
        <v>4</v>
      </c>
      <c r="C11" s="22">
        <f aca="true" t="shared" si="7" ref="C11:P11">SUM(C4:C10)</f>
        <v>39800</v>
      </c>
      <c r="F11" s="19">
        <f t="shared" si="7"/>
        <v>20000</v>
      </c>
      <c r="G11" s="19">
        <f t="shared" si="7"/>
        <v>4800</v>
      </c>
      <c r="H11" s="19">
        <f t="shared" si="7"/>
        <v>5000</v>
      </c>
      <c r="I11" s="19">
        <f t="shared" si="7"/>
        <v>5000</v>
      </c>
      <c r="J11" s="19">
        <f t="shared" si="7"/>
        <v>4200</v>
      </c>
      <c r="K11" s="19">
        <f t="shared" si="7"/>
        <v>0</v>
      </c>
      <c r="L11" s="19">
        <f t="shared" si="7"/>
        <v>0</v>
      </c>
      <c r="M11" s="19">
        <f t="shared" si="7"/>
        <v>15000</v>
      </c>
      <c r="N11" s="19">
        <f t="shared" si="7"/>
        <v>10000</v>
      </c>
      <c r="O11" s="19">
        <f t="shared" si="7"/>
        <v>5000</v>
      </c>
      <c r="P11" s="19">
        <f t="shared" si="7"/>
        <v>600</v>
      </c>
      <c r="Q11" s="19">
        <f>SUM(Q4:Q10)</f>
        <v>0</v>
      </c>
      <c r="R11" s="19">
        <f>SUM(R4:R10)</f>
        <v>0</v>
      </c>
      <c r="S11" s="19">
        <f>SUM(S4:S10)</f>
        <v>10000</v>
      </c>
      <c r="T11" s="22">
        <f>F11+H11+J11+L11+N11+P11</f>
        <v>39800</v>
      </c>
      <c r="U11" s="22">
        <f>G11+I11+K11+M11+O11+Q11</f>
        <v>29800</v>
      </c>
    </row>
    <row r="12" ht="18">
      <c r="D12" s="14"/>
    </row>
    <row r="16" spans="8:15" ht="18">
      <c r="H16" s="29"/>
      <c r="I16" s="34"/>
      <c r="J16" s="29"/>
      <c r="K16" s="29"/>
      <c r="L16" s="29"/>
      <c r="M16" s="29"/>
      <c r="N16" s="29"/>
      <c r="O16" s="29"/>
    </row>
    <row r="17" spans="8:15" ht="18">
      <c r="H17" s="29"/>
      <c r="I17" s="34"/>
      <c r="J17" s="29"/>
      <c r="K17" s="29"/>
      <c r="L17" s="29"/>
      <c r="M17" s="29"/>
      <c r="N17" s="29"/>
      <c r="O17" s="29"/>
    </row>
    <row r="18" spans="8:15" ht="18">
      <c r="H18" s="29"/>
      <c r="I18" s="34"/>
      <c r="J18" s="29"/>
      <c r="K18" s="29"/>
      <c r="L18" s="29"/>
      <c r="M18" s="29"/>
      <c r="N18" s="29"/>
      <c r="O18" s="29"/>
    </row>
    <row r="19" spans="8:15" ht="18">
      <c r="H19" s="29"/>
      <c r="I19" s="34"/>
      <c r="J19" s="29"/>
      <c r="K19" s="29"/>
      <c r="L19" s="29"/>
      <c r="M19" s="29"/>
      <c r="N19" s="29"/>
      <c r="O19" s="29"/>
    </row>
    <row r="20" spans="8:15" ht="18">
      <c r="H20" s="29"/>
      <c r="I20" s="34"/>
      <c r="J20" s="29"/>
      <c r="K20" s="29"/>
      <c r="L20" s="29"/>
      <c r="M20" s="29"/>
      <c r="N20" s="29"/>
      <c r="O20" s="29"/>
    </row>
    <row r="21" spans="8:15" ht="18">
      <c r="H21" s="29"/>
      <c r="I21" s="34"/>
      <c r="J21" s="29"/>
      <c r="K21" s="29"/>
      <c r="L21" s="29"/>
      <c r="M21" s="29"/>
      <c r="N21" s="29"/>
      <c r="O21" s="29"/>
    </row>
    <row r="22" spans="8:15" ht="18">
      <c r="H22" s="29"/>
      <c r="I22" s="34"/>
      <c r="J22" s="29"/>
      <c r="K22" s="29"/>
      <c r="L22" s="29"/>
      <c r="M22" s="29"/>
      <c r="N22" s="29"/>
      <c r="O22" s="29"/>
    </row>
    <row r="23" spans="8:15" ht="18">
      <c r="H23" s="29"/>
      <c r="I23" s="34"/>
      <c r="J23" s="29"/>
      <c r="K23" s="29"/>
      <c r="L23" s="29"/>
      <c r="M23" s="29"/>
      <c r="N23" s="29"/>
      <c r="O23" s="29"/>
    </row>
    <row r="24" spans="8:15" ht="18">
      <c r="H24" s="29"/>
      <c r="I24" s="34"/>
      <c r="J24" s="29"/>
      <c r="K24" s="29"/>
      <c r="L24" s="29"/>
      <c r="M24" s="29"/>
      <c r="N24" s="29"/>
      <c r="O24" s="29"/>
    </row>
    <row r="25" spans="8:15" ht="18">
      <c r="H25" s="29"/>
      <c r="I25" s="34"/>
      <c r="J25" s="29"/>
      <c r="K25" s="29"/>
      <c r="L25" s="29"/>
      <c r="M25" s="29"/>
      <c r="N25" s="29"/>
      <c r="O25" s="29"/>
    </row>
    <row r="26" spans="8:15" ht="18">
      <c r="H26" s="29"/>
      <c r="I26" s="34"/>
      <c r="J26" s="29"/>
      <c r="K26" s="29"/>
      <c r="L26" s="29"/>
      <c r="M26" s="29"/>
      <c r="N26" s="29"/>
      <c r="O26" s="29"/>
    </row>
    <row r="27" spans="8:15" ht="18">
      <c r="H27" s="29"/>
      <c r="I27" s="34"/>
      <c r="J27" s="29"/>
      <c r="K27" s="29"/>
      <c r="L27" s="29"/>
      <c r="M27" s="29"/>
      <c r="N27" s="29"/>
      <c r="O27" s="29"/>
    </row>
    <row r="28" spans="8:15" ht="18">
      <c r="H28" s="29"/>
      <c r="I28" s="34"/>
      <c r="J28" s="29"/>
      <c r="K28" s="29"/>
      <c r="L28" s="29"/>
      <c r="M28" s="29"/>
      <c r="N28" s="29"/>
      <c r="O28" s="29"/>
    </row>
    <row r="29" spans="8:15" ht="18">
      <c r="H29" s="29"/>
      <c r="I29" s="34"/>
      <c r="J29" s="29"/>
      <c r="K29" s="29"/>
      <c r="L29" s="29"/>
      <c r="M29" s="29"/>
      <c r="N29" s="29"/>
      <c r="O29" s="29"/>
    </row>
    <row r="30" spans="8:15" ht="18">
      <c r="H30" s="29"/>
      <c r="I30" s="34"/>
      <c r="J30" s="29"/>
      <c r="K30" s="29"/>
      <c r="L30" s="29"/>
      <c r="M30" s="29"/>
      <c r="N30" s="29"/>
      <c r="O30" s="29"/>
    </row>
    <row r="31" spans="8:15" ht="18">
      <c r="H31" s="29"/>
      <c r="I31" s="34"/>
      <c r="J31" s="29"/>
      <c r="K31" s="29"/>
      <c r="L31" s="29"/>
      <c r="M31" s="29"/>
      <c r="N31" s="29"/>
      <c r="O31" s="29"/>
    </row>
    <row r="32" spans="8:15" ht="18">
      <c r="H32" s="29"/>
      <c r="I32" s="29"/>
      <c r="J32" s="29"/>
      <c r="K32" s="29"/>
      <c r="L32" s="29"/>
      <c r="M32" s="29"/>
      <c r="N32" s="29"/>
      <c r="O32" s="29"/>
    </row>
  </sheetData>
  <sheetProtection/>
  <mergeCells count="2">
    <mergeCell ref="T2:U2"/>
    <mergeCell ref="A1:E1"/>
  </mergeCells>
  <printOptions/>
  <pageMargins left="0.7" right="0.7" top="0.75" bottom="0.75" header="0.3" footer="0.3"/>
  <pageSetup horizontalDpi="300" verticalDpi="300" orientation="portrait" paperSize="9" r:id="rId1"/>
  <ignoredErrors>
    <ignoredError sqref="G10 I10 K10 M10 O10 O4 M4:M7 K4:K7 I4:I7 G4:G7 O6:O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I22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6.7109375" style="2" bestFit="1" customWidth="1"/>
    <col min="2" max="2" width="24.8515625" style="2" customWidth="1"/>
    <col min="3" max="3" width="21.7109375" style="2" customWidth="1"/>
    <col min="4" max="4" width="12.00390625" style="2" customWidth="1"/>
    <col min="5" max="5" width="11.8515625" style="2" customWidth="1"/>
    <col min="6" max="6" width="13.140625" style="2" customWidth="1"/>
    <col min="7" max="7" width="15.140625" style="2" customWidth="1"/>
    <col min="8" max="8" width="16.28125" style="2" customWidth="1"/>
    <col min="9" max="9" width="18.421875" style="2" customWidth="1"/>
    <col min="10" max="16384" width="9.140625" style="2" customWidth="1"/>
  </cols>
  <sheetData>
    <row r="2" ht="18" thickBot="1"/>
    <row r="3" spans="1:5" ht="35.25">
      <c r="A3" s="40" t="s">
        <v>5</v>
      </c>
      <c r="B3" s="41" t="s">
        <v>0</v>
      </c>
      <c r="C3" s="42" t="s">
        <v>1</v>
      </c>
      <c r="D3" s="42" t="s">
        <v>3</v>
      </c>
      <c r="E3" s="43" t="s">
        <v>2</v>
      </c>
    </row>
    <row r="4" spans="1:5" ht="18">
      <c r="A4" s="23" t="str">
        <f>'модиф журнал учета хоз операций'!A4</f>
        <v>Устав</v>
      </c>
      <c r="B4" s="23" t="str">
        <f>'модиф журнал учета хоз операций'!B4</f>
        <v>Уставной капитал</v>
      </c>
      <c r="C4" s="23">
        <f>'модиф журнал учета хоз операций'!C4</f>
        <v>10000</v>
      </c>
      <c r="D4" s="24">
        <f>'модиф журнал учета хоз операций'!D4</f>
        <v>75</v>
      </c>
      <c r="E4" s="24">
        <f>'модиф журнал учета хоз операций'!E4</f>
        <v>80</v>
      </c>
    </row>
    <row r="5" spans="1:5" ht="18">
      <c r="A5" s="23" t="str">
        <f>'модиф журнал учета хоз операций'!A5</f>
        <v>Об. Взн. Нал</v>
      </c>
      <c r="B5" s="23" t="str">
        <f>'модиф журнал учета хоз операций'!B5</f>
        <v>Частичный взнос в уставный капитал</v>
      </c>
      <c r="C5" s="23">
        <f>'модиф журнал учета хоз операций'!C5</f>
        <v>5000</v>
      </c>
      <c r="D5" s="24">
        <f>'модиф журнал учета хоз операций'!D5</f>
        <v>55</v>
      </c>
      <c r="E5" s="24">
        <f>'модиф журнал учета хоз операций'!E5</f>
        <v>75</v>
      </c>
    </row>
    <row r="6" spans="1:5" ht="18">
      <c r="A6" s="23" t="str">
        <f>'модиф журнал учета хоз операций'!A6</f>
        <v>мо1</v>
      </c>
      <c r="B6" s="23" t="str">
        <f>'модиф журнал учета хоз операций'!B6</f>
        <v>Перевод средств на р/с</v>
      </c>
      <c r="C6" s="23">
        <f>'модиф журнал учета хоз операций'!C6</f>
        <v>5000</v>
      </c>
      <c r="D6" s="24">
        <f>'модиф журнал учета хоз операций'!D6</f>
        <v>51</v>
      </c>
      <c r="E6" s="24">
        <f>'модиф журнал учета хоз операций'!E6</f>
        <v>55</v>
      </c>
    </row>
    <row r="7" spans="1:5" ht="18">
      <c r="A7" s="23" t="str">
        <f>'модиф журнал учета хоз операций'!A7</f>
        <v>пл. пор.1</v>
      </c>
      <c r="B7" s="23" t="str">
        <f>'модиф журнал учета хоз операций'!B7</f>
        <v>Оплата за канцтовары</v>
      </c>
      <c r="C7" s="23">
        <f>'модиф журнал учета хоз операций'!C7</f>
        <v>900</v>
      </c>
      <c r="D7" s="24">
        <f>'модиф журнал учета хоз операций'!D7</f>
        <v>60</v>
      </c>
      <c r="E7" s="24">
        <f>'модиф журнал учета хоз операций'!E7</f>
        <v>51</v>
      </c>
    </row>
    <row r="8" spans="1:5" ht="18">
      <c r="A8" s="23" t="str">
        <f>'модиф журнал учета хоз операций'!A8</f>
        <v>пл. пор.2</v>
      </c>
      <c r="B8" s="23" t="str">
        <f>'модиф журнал учета хоз операций'!B8</f>
        <v>Оплата за материалы</v>
      </c>
      <c r="C8" s="23">
        <f>'модиф журнал учета хоз операций'!C8</f>
        <v>3300</v>
      </c>
      <c r="D8" s="24">
        <f>'модиф журнал учета хоз операций'!D8</f>
        <v>60</v>
      </c>
      <c r="E8" s="24">
        <f>'модиф журнал учета хоз операций'!E8</f>
        <v>51</v>
      </c>
    </row>
    <row r="9" spans="1:5" ht="18">
      <c r="A9" s="23" t="str">
        <f>'модиф журнал учета хоз операций'!A9</f>
        <v>пл. пор.3</v>
      </c>
      <c r="B9" s="23" t="str">
        <f>'модиф журнал учета хоз операций'!B9</f>
        <v>Оплата аренды</v>
      </c>
      <c r="C9" s="23">
        <f>'модиф журнал учета хоз операций'!C9</f>
        <v>600</v>
      </c>
      <c r="D9" s="24">
        <f>'модиф журнал учета хоз операций'!D9</f>
        <v>76</v>
      </c>
      <c r="E9" s="24">
        <f>'модиф журнал учета хоз операций'!E9</f>
        <v>51</v>
      </c>
    </row>
    <row r="10" spans="1:5" ht="18">
      <c r="A10" s="23" t="str">
        <f>'модиф журнал учета хоз операций'!A10</f>
        <v>пл. пор. 298</v>
      </c>
      <c r="B10" s="23" t="str">
        <f>'модиф журнал учета хоз операций'!B10</f>
        <v>Получен аванс от заказчика</v>
      </c>
      <c r="C10" s="23">
        <f>'модиф журнал учета хоз операций'!C10</f>
        <v>15000</v>
      </c>
      <c r="D10" s="24">
        <f>'модиф журнал учета хоз операций'!D10</f>
        <v>51</v>
      </c>
      <c r="E10" s="24">
        <f>'модиф журнал учета хоз операций'!E10</f>
        <v>62</v>
      </c>
    </row>
    <row r="11" ht="18" thickBot="1">
      <c r="A11" s="29"/>
    </row>
    <row r="12" spans="4:9" ht="18" thickBot="1">
      <c r="D12" s="47" t="s">
        <v>8</v>
      </c>
      <c r="E12" s="48"/>
      <c r="F12" s="48"/>
      <c r="G12" s="48"/>
      <c r="H12" s="48"/>
      <c r="I12" s="49"/>
    </row>
    <row r="13" spans="4:9" ht="18" thickBot="1">
      <c r="D13" s="25" t="s">
        <v>9</v>
      </c>
      <c r="E13" s="25" t="s">
        <v>10</v>
      </c>
      <c r="F13" s="25" t="s">
        <v>3</v>
      </c>
      <c r="G13" s="25" t="s">
        <v>2</v>
      </c>
      <c r="H13" s="25" t="s">
        <v>11</v>
      </c>
      <c r="I13" s="25" t="s">
        <v>10</v>
      </c>
    </row>
    <row r="14" spans="3:9" ht="18" thickBot="1">
      <c r="C14" s="38" t="s">
        <v>12</v>
      </c>
      <c r="D14" s="27"/>
      <c r="E14" s="27"/>
      <c r="F14" s="27"/>
      <c r="G14" s="27"/>
      <c r="H14" s="27"/>
      <c r="I14" s="27"/>
    </row>
    <row r="15" spans="3:9" ht="18">
      <c r="C15" s="30">
        <v>51</v>
      </c>
      <c r="D15" s="37">
        <v>250</v>
      </c>
      <c r="E15" s="5"/>
      <c r="F15" s="5">
        <f>SUMIF(D$4:D$10,$C15,$C$4:$C$10)</f>
        <v>20000</v>
      </c>
      <c r="G15" s="5">
        <f>SUMIF(E$4:E$10,$C15,$C$4:$C$10)</f>
        <v>4800</v>
      </c>
      <c r="H15" s="5">
        <f aca="true" t="shared" si="0" ref="H15:H21">IF((D15-E15+F15-G15)&gt;=0,(D15-E15+F15-G15),0)</f>
        <v>15450</v>
      </c>
      <c r="I15" s="5">
        <f aca="true" t="shared" si="1" ref="I15:I21">IF((E15+G15-D15-F15)&gt;0,E15+G15-D15-F15,0)</f>
        <v>0</v>
      </c>
    </row>
    <row r="16" spans="3:9" ht="18">
      <c r="C16" s="5">
        <v>55</v>
      </c>
      <c r="D16" s="37">
        <v>0</v>
      </c>
      <c r="E16" s="5"/>
      <c r="F16" s="5">
        <f aca="true" t="shared" si="2" ref="F16:F21">SUMIF(D$4:D$10,$C16,$C$4:$C$10)</f>
        <v>5000</v>
      </c>
      <c r="G16" s="5">
        <f aca="true" t="shared" si="3" ref="G16:G21">SUMIF(E$4:E$10,$C16,$C$4:$C$10)</f>
        <v>5000</v>
      </c>
      <c r="H16" s="5">
        <f t="shared" si="0"/>
        <v>0</v>
      </c>
      <c r="I16" s="5">
        <f t="shared" si="1"/>
        <v>0</v>
      </c>
    </row>
    <row r="17" spans="2:9" ht="18">
      <c r="B17"/>
      <c r="C17" s="5">
        <v>60</v>
      </c>
      <c r="D17" s="37"/>
      <c r="E17" s="5">
        <v>400</v>
      </c>
      <c r="F17" s="5">
        <f t="shared" si="2"/>
        <v>4200</v>
      </c>
      <c r="G17" s="5">
        <f t="shared" si="3"/>
        <v>0</v>
      </c>
      <c r="H17" s="5">
        <f t="shared" si="0"/>
        <v>3800</v>
      </c>
      <c r="I17" s="5">
        <f t="shared" si="1"/>
        <v>0</v>
      </c>
    </row>
    <row r="18" spans="3:9" ht="18">
      <c r="C18" s="5">
        <v>62</v>
      </c>
      <c r="D18" s="37">
        <v>500</v>
      </c>
      <c r="E18" s="5"/>
      <c r="F18" s="5">
        <f t="shared" si="2"/>
        <v>0</v>
      </c>
      <c r="G18" s="5">
        <f t="shared" si="3"/>
        <v>15000</v>
      </c>
      <c r="H18" s="5">
        <f t="shared" si="0"/>
        <v>0</v>
      </c>
      <c r="I18" s="5">
        <f t="shared" si="1"/>
        <v>14500</v>
      </c>
    </row>
    <row r="19" spans="3:9" ht="18">
      <c r="C19" s="5">
        <v>75</v>
      </c>
      <c r="D19" s="37"/>
      <c r="E19" s="5">
        <v>100</v>
      </c>
      <c r="F19" s="5">
        <f t="shared" si="2"/>
        <v>10000</v>
      </c>
      <c r="G19" s="5">
        <f t="shared" si="3"/>
        <v>5000</v>
      </c>
      <c r="H19" s="5">
        <f t="shared" si="0"/>
        <v>4900</v>
      </c>
      <c r="I19" s="5">
        <f t="shared" si="1"/>
        <v>0</v>
      </c>
    </row>
    <row r="20" spans="3:9" ht="18">
      <c r="C20" s="5">
        <v>76</v>
      </c>
      <c r="D20" s="37"/>
      <c r="E20" s="5">
        <v>250</v>
      </c>
      <c r="F20" s="5">
        <f t="shared" si="2"/>
        <v>600</v>
      </c>
      <c r="G20" s="5">
        <f t="shared" si="3"/>
        <v>0</v>
      </c>
      <c r="H20" s="5">
        <f t="shared" si="0"/>
        <v>350</v>
      </c>
      <c r="I20" s="5">
        <f t="shared" si="1"/>
        <v>0</v>
      </c>
    </row>
    <row r="21" spans="3:9" ht="18" thickBot="1">
      <c r="C21" s="31">
        <v>80</v>
      </c>
      <c r="D21" s="39"/>
      <c r="E21" s="21">
        <v>0</v>
      </c>
      <c r="F21" s="5">
        <f t="shared" si="2"/>
        <v>0</v>
      </c>
      <c r="G21" s="5">
        <f t="shared" si="3"/>
        <v>10000</v>
      </c>
      <c r="H21" s="5">
        <f t="shared" si="0"/>
        <v>0</v>
      </c>
      <c r="I21" s="5">
        <f t="shared" si="1"/>
        <v>10000</v>
      </c>
    </row>
    <row r="22" spans="4:9" ht="18" thickBot="1">
      <c r="D22" s="28">
        <f aca="true" t="shared" si="4" ref="D22:I22">SUM(D15:D21)</f>
        <v>750</v>
      </c>
      <c r="E22" s="28">
        <f t="shared" si="4"/>
        <v>750</v>
      </c>
      <c r="F22" s="28">
        <f t="shared" si="4"/>
        <v>39800</v>
      </c>
      <c r="G22" s="28">
        <f t="shared" si="4"/>
        <v>39800</v>
      </c>
      <c r="H22" s="28">
        <f t="shared" si="4"/>
        <v>24500</v>
      </c>
      <c r="I22" s="28">
        <f t="shared" si="4"/>
        <v>24500</v>
      </c>
    </row>
  </sheetData>
  <sheetProtection/>
  <mergeCells count="1">
    <mergeCell ref="D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Автор</cp:lastModifiedBy>
  <dcterms:created xsi:type="dcterms:W3CDTF">2011-01-08T14:02:17Z</dcterms:created>
  <dcterms:modified xsi:type="dcterms:W3CDTF">2012-07-03T14:16:09Z</dcterms:modified>
  <cp:category/>
  <cp:version/>
  <cp:contentType/>
  <cp:contentStatus/>
</cp:coreProperties>
</file>